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\Dropbox\START-UP ONLINE\12. SEGUIMIENTO\2018 07\"/>
    </mc:Choice>
  </mc:AlternateContent>
  <xr:revisionPtr revIDLastSave="0" documentId="8_{106A9C9A-C9EF-4D3B-BD84-49D1536D8E5A}" xr6:coauthVersionLast="34" xr6:coauthVersionMax="34" xr10:uidLastSave="{00000000-0000-0000-0000-000000000000}"/>
  <bookViews>
    <workbookView xWindow="0" yWindow="0" windowWidth="25200" windowHeight="11775" xr2:uid="{EB2B1D85-0919-4804-BA3E-BC6AFEE7EB1B}"/>
  </bookViews>
  <sheets>
    <sheet name="Proyecto" sheetId="1" r:id="rId1"/>
    <sheet name="Fever Chart" sheetId="3" r:id="rId2"/>
    <sheet name="Festivos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7" i="1" l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G16" i="1"/>
  <c r="F16" i="1"/>
  <c r="E16" i="1"/>
  <c r="D16" i="1"/>
  <c r="C16" i="1"/>
  <c r="G15" i="1"/>
  <c r="F15" i="1"/>
  <c r="E15" i="1"/>
  <c r="D15" i="1"/>
  <c r="C15" i="1"/>
  <c r="I12" i="1"/>
  <c r="H12" i="1"/>
  <c r="O18" i="1"/>
  <c r="O17" i="1"/>
  <c r="O16" i="1"/>
  <c r="J12" i="1" l="1"/>
  <c r="O19" i="1"/>
  <c r="O20" i="1"/>
  <c r="O21" i="1"/>
  <c r="O22" i="1"/>
  <c r="O23" i="1"/>
  <c r="L19" i="1"/>
  <c r="L20" i="1"/>
  <c r="L21" i="1"/>
  <c r="L22" i="1"/>
  <c r="L23" i="1"/>
  <c r="N19" i="1"/>
  <c r="N20" i="1"/>
  <c r="N21" i="1"/>
  <c r="N22" i="1"/>
  <c r="N23" i="1"/>
  <c r="M19" i="1"/>
  <c r="M20" i="1"/>
  <c r="M21" i="1"/>
  <c r="M22" i="1"/>
  <c r="M23" i="1"/>
  <c r="K16" i="1"/>
  <c r="K17" i="1"/>
  <c r="K18" i="1"/>
  <c r="K19" i="1"/>
  <c r="K20" i="1"/>
  <c r="K21" i="1"/>
  <c r="K22" i="1"/>
  <c r="K23" i="1"/>
  <c r="K15" i="1"/>
  <c r="O15" i="1" s="1"/>
  <c r="L18" i="1" l="1"/>
  <c r="N18" i="1" s="1"/>
  <c r="M18" i="1"/>
  <c r="M17" i="1"/>
  <c r="M16" i="1"/>
  <c r="M15" i="1"/>
  <c r="L17" i="1" l="1"/>
  <c r="N17" i="1" s="1"/>
  <c r="L16" i="1"/>
  <c r="N16" i="1" s="1"/>
  <c r="L15" i="1"/>
  <c r="N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TUSQUETS</author>
  </authors>
  <commentList>
    <comment ref="A7" authorId="0" shapeId="0" xr:uid="{9F0ACBBA-AEBD-4FB6-A782-7151408D14CB}">
      <text>
        <r>
          <rPr>
            <b/>
            <sz val="9"/>
            <color indexed="81"/>
            <rFont val="Tahoma"/>
            <family val="2"/>
          </rPr>
          <t>Es el día que queremos que se inicie la primera tarea del proyecto</t>
        </r>
      </text>
    </comment>
    <comment ref="A8" authorId="0" shapeId="0" xr:uid="{5680CDF4-F826-4882-BBFD-6265966D8325}">
      <text>
        <r>
          <rPr>
            <b/>
            <sz val="9"/>
            <color indexed="81"/>
            <rFont val="Tahoma"/>
            <family val="2"/>
          </rPr>
          <t>Es el porcentaje que utilizaremos para el cálculo del buffer</t>
        </r>
      </text>
    </comment>
    <comment ref="B11" authorId="0" shapeId="0" xr:uid="{7C4402CA-805B-4711-8DCC-1B9A4EA3B7AC}">
      <text>
        <r>
          <rPr>
            <b/>
            <sz val="9"/>
            <color indexed="81"/>
            <rFont val="Tahoma"/>
            <family val="2"/>
          </rPr>
          <t>Es la fecha que deseamos actualizar el proyecto.</t>
        </r>
      </text>
    </comment>
    <comment ref="H11" authorId="0" shapeId="0" xr:uid="{7D28E651-96A8-45EA-869B-FAB158510BE6}">
      <text>
        <r>
          <rPr>
            <b/>
            <sz val="9"/>
            <color indexed="81"/>
            <rFont val="Tahoma"/>
            <family val="2"/>
          </rPr>
          <t>Días de la Cadena Crítica. En este caso es la suma de todas las Focus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0F47BE01-0AB4-42F8-866F-70D69D0818D9}">
      <text>
        <r>
          <rPr>
            <b/>
            <sz val="9"/>
            <color indexed="81"/>
            <rFont val="Tahoma"/>
            <family val="2"/>
          </rPr>
          <t>Es el Buffer necesario para proteger el proyecto de los imprevistos. Es la suma de las diferencias entre Low Risk Duration y las Focus Duration multiplicada por el factor corrector, el %Buffer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991BB981-9ABA-47FD-A76A-24DD05D77811}">
      <text>
        <r>
          <rPr>
            <b/>
            <sz val="9"/>
            <color indexed="81"/>
            <rFont val="Tahoma"/>
            <family val="2"/>
          </rPr>
          <t>Es el día en que nos podemos comprometer y que utilizaremos como objetivo del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548F1CA6-B6D7-4221-8294-B8BE75732152}">
      <text>
        <r>
          <rPr>
            <b/>
            <sz val="9"/>
            <color indexed="81"/>
            <rFont val="Tahoma"/>
            <family val="2"/>
          </rPr>
          <t>Es la Cadena Crítica restante del proyecto. Se calcula sumando las Rem Dur de todas las tareas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F10E730F-130F-46EE-BCC7-70282811CC19}">
      <text>
        <r>
          <rPr>
            <b/>
            <sz val="9"/>
            <color indexed="81"/>
            <rFont val="Tahoma"/>
            <family val="2"/>
          </rPr>
          <t>Es el Buffer no consumido hasta la fecha de actualización</t>
        </r>
      </text>
    </comment>
    <comment ref="M11" authorId="0" shapeId="0" xr:uid="{16018248-F1D3-4826-A4A1-77D143109725}">
      <text>
        <r>
          <rPr>
            <b/>
            <sz val="9"/>
            <color indexed="81"/>
            <rFont val="Tahoma"/>
            <family val="2"/>
          </rPr>
          <t>Equivale al avance del proyecto y se calcula en función de la CC inicial y la CC actual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591261B4-ACF3-428F-B5E9-B642F361DB25}">
      <text>
        <r>
          <rPr>
            <b/>
            <sz val="9"/>
            <color indexed="81"/>
            <rFont val="Tahoma"/>
            <family val="2"/>
          </rPr>
          <t>Equivale al Buffer consumido y se calcula en función del Buffer inicial y Buffer restante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1925E3C4-EA58-4ACF-A1F0-901DC7B66B72}">
      <text>
        <r>
          <rPr>
            <b/>
            <sz val="9"/>
            <color indexed="81"/>
            <rFont val="Tahoma"/>
            <family val="2"/>
          </rPr>
          <t>Es la fecha en la cual acabaría el proyecto en el caso que no consumiésemos más Buffer. Es la fecha más optimista posible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F03AE9AD-2788-46A8-A9A5-5029582CB7F4}">
      <text>
        <r>
          <rPr>
            <b/>
            <sz val="9"/>
            <color indexed="81"/>
            <rFont val="Tahoma"/>
            <family val="2"/>
          </rPr>
          <t>Es la duración de la tarea si nos focalizamos a realizarla y no surgen imprevistos</t>
        </r>
      </text>
    </comment>
    <comment ref="A13" authorId="0" shapeId="0" xr:uid="{8B11EFFF-154F-4F69-8EFE-83B21BEA276E}">
      <text>
        <r>
          <rPr>
            <b/>
            <sz val="9"/>
            <color indexed="81"/>
            <rFont val="Tahoma"/>
            <family val="2"/>
          </rPr>
          <t>Es la duración de la tarea si nos piden un compromiso. Esta duración incorpora una protección para imprevistos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7F3CE323-6442-4822-B342-7C3D91405B03}">
      <text>
        <r>
          <rPr>
            <b/>
            <sz val="9"/>
            <color indexed="81"/>
            <rFont val="Tahoma"/>
            <family val="2"/>
          </rPr>
          <t>Es la duración restante de la tarea</t>
        </r>
      </text>
    </comment>
  </commentList>
</comments>
</file>

<file path=xl/sharedStrings.xml><?xml version="1.0" encoding="utf-8"?>
<sst xmlns="http://schemas.openxmlformats.org/spreadsheetml/2006/main" count="31" uniqueCount="23">
  <si>
    <t>% Buffer</t>
  </si>
  <si>
    <t>% Avance CC</t>
  </si>
  <si>
    <t>Dia inicio</t>
  </si>
  <si>
    <t>Festivos</t>
  </si>
  <si>
    <t>% Consumo Buffer</t>
  </si>
  <si>
    <t>Nombre proyecto</t>
  </si>
  <si>
    <t>Fecha actualización</t>
  </si>
  <si>
    <t>Tarea2</t>
  </si>
  <si>
    <t>Tarea3</t>
  </si>
  <si>
    <t>Tarea4</t>
  </si>
  <si>
    <t>Tarea5</t>
  </si>
  <si>
    <t>Concepto</t>
  </si>
  <si>
    <t>Fin proyecto</t>
  </si>
  <si>
    <t>Fin previsto (sin Buffer)</t>
  </si>
  <si>
    <t>Focus Duration (d)</t>
  </si>
  <si>
    <t>Low Risk Duration (d)</t>
  </si>
  <si>
    <t>CC inicial (d)</t>
  </si>
  <si>
    <t>Buffer inicial (d)</t>
  </si>
  <si>
    <t>CC actual (d)</t>
  </si>
  <si>
    <t>Buffer restante (d)</t>
  </si>
  <si>
    <t>Rem Dur (d)</t>
  </si>
  <si>
    <t>Tarea 1</t>
  </si>
  <si>
    <t>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</si>
</sst>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/>
      <right style="hair">
        <color theme="9"/>
      </right>
      <top/>
      <bottom style="hair">
        <color theme="9"/>
      </bottom>
      <diagonal/>
    </border>
    <border>
      <left style="hair">
        <color theme="9"/>
      </left>
      <right style="hair">
        <color theme="9"/>
      </right>
      <top/>
      <bottom style="hair">
        <color theme="9"/>
      </bottom>
      <diagonal/>
    </border>
    <border>
      <left style="hair">
        <color theme="9"/>
      </left>
      <right/>
      <top/>
      <bottom style="hair">
        <color theme="9"/>
      </bottom>
      <diagonal/>
    </border>
    <border>
      <left/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/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/>
      <diagonal/>
    </border>
    <border>
      <left style="hair">
        <color theme="9"/>
      </left>
      <right/>
      <top style="hair">
        <color theme="9"/>
      </top>
      <bottom/>
      <diagonal/>
    </border>
    <border>
      <left style="medium">
        <color rgb="FFB40000"/>
      </left>
      <right style="thin">
        <color rgb="FF92D050"/>
      </right>
      <top style="medium">
        <color rgb="FFB40000"/>
      </top>
      <bottom style="thin">
        <color rgb="FF92D050"/>
      </bottom>
      <diagonal/>
    </border>
    <border>
      <left style="thin">
        <color rgb="FF92D050"/>
      </left>
      <right style="medium">
        <color rgb="FFB40000"/>
      </right>
      <top style="medium">
        <color rgb="FFB40000"/>
      </top>
      <bottom style="thin">
        <color rgb="FF92D050"/>
      </bottom>
      <diagonal/>
    </border>
    <border>
      <left style="medium">
        <color rgb="FFB4000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B40000"/>
      </right>
      <top style="thin">
        <color rgb="FF92D050"/>
      </top>
      <bottom style="thin">
        <color rgb="FF92D050"/>
      </bottom>
      <diagonal/>
    </border>
    <border>
      <left style="medium">
        <color rgb="FFB40000"/>
      </left>
      <right style="thin">
        <color rgb="FF92D050"/>
      </right>
      <top style="thin">
        <color rgb="FF92D050"/>
      </top>
      <bottom style="medium">
        <color rgb="FFB40000"/>
      </bottom>
      <diagonal/>
    </border>
    <border>
      <left style="thin">
        <color rgb="FF92D050"/>
      </left>
      <right style="medium">
        <color rgb="FFB40000"/>
      </right>
      <top style="thin">
        <color rgb="FF92D050"/>
      </top>
      <bottom style="medium">
        <color rgb="FFB4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14" fontId="3" fillId="6" borderId="6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right"/>
    </xf>
    <xf numFmtId="0" fontId="3" fillId="7" borderId="13" xfId="0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16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14" fontId="3" fillId="7" borderId="12" xfId="0" applyNumberFormat="1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6" fillId="0" borderId="0" xfId="0" applyFont="1" applyProtection="1"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21"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21" formatCode="dd\-mmm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/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hair">
          <color theme="9"/>
        </right>
        <top style="hair">
          <color theme="9"/>
        </top>
        <bottom style="hair">
          <color theme="9"/>
        </bottom>
        <vertical style="hair">
          <color theme="9"/>
        </vertical>
        <horizontal style="hair">
          <color theme="9"/>
        </horizontal>
      </border>
    </dxf>
    <dxf>
      <border>
        <top style="hair">
          <color theme="9"/>
        </top>
      </border>
    </dxf>
    <dxf>
      <border diagonalUp="0" diagonalDown="0">
        <left style="hair">
          <color theme="9"/>
        </left>
        <right style="hair">
          <color theme="9"/>
        </right>
        <top style="hair">
          <color theme="9"/>
        </top>
        <bottom style="hair">
          <color theme="9"/>
        </bottom>
      </border>
    </dxf>
    <dxf>
      <alignment horizontal="center" vertical="bottom" textRotation="0" wrapText="0" indent="0" justifyLastLine="0" shrinkToFit="0" readingOrder="0"/>
    </dxf>
    <dxf>
      <border>
        <bottom style="hair">
          <color theme="9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theme="9"/>
        </left>
        <right style="hair">
          <color theme="9"/>
        </right>
        <top/>
        <bottom/>
        <vertical style="hair">
          <color theme="9"/>
        </vertical>
        <horizontal style="hair">
          <color theme="9"/>
        </horizontal>
      </border>
    </dxf>
    <dxf>
      <font>
        <color rgb="FFFF0000"/>
      </font>
    </dxf>
  </dxfs>
  <tableStyles count="1" defaultTableStyle="TableStyleMedium2" defaultPivotStyle="PivotStyleLight16">
    <tableStyle name="Estilo de tabla 1" pivot="0" count="1" xr9:uid="{1F6032EF-FA8B-4062-AEE5-13CD4259429A}">
      <tableStyleElement type="headerRow" dxfId="20"/>
    </tableStyle>
  </tableStyles>
  <colors>
    <mruColors>
      <color rgb="FFB4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388605554135323"/>
          <c:y val="0.13963789925315231"/>
          <c:w val="0.85610009323547598"/>
          <c:h val="0.69229780056838519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Proyecto!$B$6</c:f>
              <c:strCache>
                <c:ptCount val="1"/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448A070-CEB7-49C4-A402-8050F7347C4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16F-46B7-A19F-9F65E32921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57A6FF-065B-4644-A28A-9F643E303C7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6F-46B7-A19F-9F65E32921D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3C36121-964C-4440-8F9E-D1787C676AA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6F-46B7-A19F-9F65E32921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FCE5C3-03AD-414F-96A7-6BD09B3F2D3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6F-46B7-A19F-9F65E32921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D2C17CF-450C-4D65-9BCE-027E02CAE64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16F-46B7-A19F-9F65E32921D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ADE168-DE24-44D8-A2F4-9A2868B1C32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16F-46B7-A19F-9F65E32921D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AD061CE-9AAF-4082-8BB8-5FF49A732CC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16F-46B7-A19F-9F65E32921D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B6F613C-06C4-438E-B30E-8DA71BB144C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16F-46B7-A19F-9F65E32921D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C8DA40E-E32D-4ADD-93CE-908EFE62644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16F-46B7-A19F-9F65E32921D5}"/>
                </c:ext>
              </c:extLst>
            </c:dLbl>
            <c:numFmt formatCode="m/d/yyyy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Proyecto!$M$15:$M$23</c:f>
            </c:numRef>
          </c:xVal>
          <c:yVal>
            <c:numRef>
              <c:f>Proyecto!$N$15:$N$23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Proyecto!$B$15:$B$23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04-016F-46B7-A19F-9F65E3292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875224"/>
        <c:axId val="397549904"/>
      </c:scatterChart>
      <c:valAx>
        <c:axId val="5518752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 Avance proyecto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549904"/>
        <c:crossesAt val="0"/>
        <c:crossBetween val="midCat"/>
        <c:majorUnit val="10"/>
        <c:minorUnit val="1"/>
      </c:valAx>
      <c:valAx>
        <c:axId val="3975499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 Consumo Buffer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1875224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 dpi="0" rotWithShape="1">
      <a:blip xmlns:r="http://schemas.openxmlformats.org/officeDocument/2006/relationships" r:embed="rId3"/>
      <a:srcRect/>
      <a:stretch>
        <a:fillRect l="1000"/>
      </a:stretch>
    </a:blip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612588</xdr:colOff>
      <xdr:row>5</xdr:row>
      <xdr:rowOff>139700</xdr:rowOff>
    </xdr:from>
    <xdr:to>
      <xdr:col>5</xdr:col>
      <xdr:colOff>268941</xdr:colOff>
      <xdr:row>7</xdr:row>
      <xdr:rowOff>199464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3A140C75-D736-486F-B942-567B8DF7CF80}"/>
            </a:ext>
          </a:extLst>
        </xdr:cNvPr>
        <xdr:cNvSpPr/>
      </xdr:nvSpPr>
      <xdr:spPr>
        <a:xfrm>
          <a:off x="4355353" y="333935"/>
          <a:ext cx="1180353" cy="44823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Tarea 1</a:t>
          </a:r>
        </a:p>
      </xdr:txBody>
    </xdr:sp>
    <xdr:clientData/>
  </xdr:twoCellAnchor>
  <xdr:twoCellAnchor>
    <xdr:from>
      <xdr:col>5</xdr:col>
      <xdr:colOff>540870</xdr:colOff>
      <xdr:row>5</xdr:row>
      <xdr:rowOff>139700</xdr:rowOff>
    </xdr:from>
    <xdr:to>
      <xdr:col>6</xdr:col>
      <xdr:colOff>959223</xdr:colOff>
      <xdr:row>7</xdr:row>
      <xdr:rowOff>199464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F2457E8F-6E35-45DA-A251-94A99A2EAAB5}"/>
            </a:ext>
          </a:extLst>
        </xdr:cNvPr>
        <xdr:cNvSpPr/>
      </xdr:nvSpPr>
      <xdr:spPr>
        <a:xfrm>
          <a:off x="5807635" y="333935"/>
          <a:ext cx="1180353" cy="44823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Tarea 2</a:t>
          </a:r>
        </a:p>
      </xdr:txBody>
    </xdr:sp>
    <xdr:clientData/>
  </xdr:twoCellAnchor>
  <xdr:twoCellAnchor>
    <xdr:from>
      <xdr:col>7</xdr:col>
      <xdr:colOff>162858</xdr:colOff>
      <xdr:row>5</xdr:row>
      <xdr:rowOff>139700</xdr:rowOff>
    </xdr:from>
    <xdr:to>
      <xdr:col>8</xdr:col>
      <xdr:colOff>192741</xdr:colOff>
      <xdr:row>7</xdr:row>
      <xdr:rowOff>199464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44A837FD-CAA2-455E-8FF6-E46A1EDE1DED}"/>
            </a:ext>
          </a:extLst>
        </xdr:cNvPr>
        <xdr:cNvSpPr/>
      </xdr:nvSpPr>
      <xdr:spPr>
        <a:xfrm>
          <a:off x="7259917" y="333935"/>
          <a:ext cx="1180353" cy="44823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Tarea 3</a:t>
          </a:r>
        </a:p>
      </xdr:txBody>
    </xdr:sp>
    <xdr:clientData/>
  </xdr:twoCellAnchor>
  <xdr:twoCellAnchor>
    <xdr:from>
      <xdr:col>8</xdr:col>
      <xdr:colOff>464670</xdr:colOff>
      <xdr:row>5</xdr:row>
      <xdr:rowOff>139700</xdr:rowOff>
    </xdr:from>
    <xdr:to>
      <xdr:col>9</xdr:col>
      <xdr:colOff>502023</xdr:colOff>
      <xdr:row>7</xdr:row>
      <xdr:rowOff>199464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3654FB73-A491-434A-8946-3FC32673E5E5}"/>
            </a:ext>
          </a:extLst>
        </xdr:cNvPr>
        <xdr:cNvSpPr/>
      </xdr:nvSpPr>
      <xdr:spPr>
        <a:xfrm>
          <a:off x="8712199" y="333935"/>
          <a:ext cx="1180353" cy="44823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Tarea 4</a:t>
          </a:r>
        </a:p>
      </xdr:txBody>
    </xdr:sp>
    <xdr:clientData/>
  </xdr:twoCellAnchor>
  <xdr:twoCellAnchor>
    <xdr:from>
      <xdr:col>9</xdr:col>
      <xdr:colOff>773953</xdr:colOff>
      <xdr:row>5</xdr:row>
      <xdr:rowOff>139700</xdr:rowOff>
    </xdr:from>
    <xdr:to>
      <xdr:col>10</xdr:col>
      <xdr:colOff>856129</xdr:colOff>
      <xdr:row>7</xdr:row>
      <xdr:rowOff>199464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id="{6129F483-865C-4653-B111-4EA98F8AFA2E}"/>
            </a:ext>
          </a:extLst>
        </xdr:cNvPr>
        <xdr:cNvSpPr/>
      </xdr:nvSpPr>
      <xdr:spPr>
        <a:xfrm>
          <a:off x="10164482" y="333935"/>
          <a:ext cx="1180353" cy="44823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Buffer</a:t>
          </a:r>
        </a:p>
      </xdr:txBody>
    </xdr:sp>
    <xdr:clientData/>
  </xdr:twoCellAnchor>
  <xdr:twoCellAnchor>
    <xdr:from>
      <xdr:col>5</xdr:col>
      <xdr:colOff>268941</xdr:colOff>
      <xdr:row>6</xdr:row>
      <xdr:rowOff>169581</xdr:rowOff>
    </xdr:from>
    <xdr:to>
      <xdr:col>5</xdr:col>
      <xdr:colOff>540870</xdr:colOff>
      <xdr:row>6</xdr:row>
      <xdr:rowOff>169581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A7F78842-A2E3-492C-AD53-E1D5558073B6}"/>
            </a:ext>
          </a:extLst>
        </xdr:cNvPr>
        <xdr:cNvCxnSpPr/>
      </xdr:nvCxnSpPr>
      <xdr:spPr>
        <a:xfrm>
          <a:off x="5535706" y="558052"/>
          <a:ext cx="27192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518460</xdr:colOff>
      <xdr:row>6</xdr:row>
      <xdr:rowOff>169581</xdr:rowOff>
    </xdr:from>
    <xdr:to>
      <xdr:col>9</xdr:col>
      <xdr:colOff>790389</xdr:colOff>
      <xdr:row>6</xdr:row>
      <xdr:rowOff>169581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8F2BD3D3-DC9A-4BE4-8849-3A17DE3BEB53}"/>
            </a:ext>
          </a:extLst>
        </xdr:cNvPr>
        <xdr:cNvCxnSpPr/>
      </xdr:nvCxnSpPr>
      <xdr:spPr>
        <a:xfrm>
          <a:off x="9908989" y="558052"/>
          <a:ext cx="27192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207683</xdr:colOff>
      <xdr:row>6</xdr:row>
      <xdr:rowOff>169581</xdr:rowOff>
    </xdr:from>
    <xdr:to>
      <xdr:col>8</xdr:col>
      <xdr:colOff>479612</xdr:colOff>
      <xdr:row>6</xdr:row>
      <xdr:rowOff>169581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A0221730-D840-4604-85F9-AA32DD425A8B}"/>
            </a:ext>
          </a:extLst>
        </xdr:cNvPr>
        <xdr:cNvCxnSpPr/>
      </xdr:nvCxnSpPr>
      <xdr:spPr>
        <a:xfrm>
          <a:off x="8455212" y="558052"/>
          <a:ext cx="27192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950259</xdr:colOff>
      <xdr:row>6</xdr:row>
      <xdr:rowOff>169581</xdr:rowOff>
    </xdr:from>
    <xdr:to>
      <xdr:col>7</xdr:col>
      <xdr:colOff>153894</xdr:colOff>
      <xdr:row>6</xdr:row>
      <xdr:rowOff>169581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3EC0FE88-B6CA-46A3-8C4F-E9B7180F4B8A}"/>
            </a:ext>
          </a:extLst>
        </xdr:cNvPr>
        <xdr:cNvCxnSpPr/>
      </xdr:nvCxnSpPr>
      <xdr:spPr>
        <a:xfrm>
          <a:off x="6979024" y="558052"/>
          <a:ext cx="27192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610260</xdr:colOff>
      <xdr:row>0</xdr:row>
      <xdr:rowOff>181429</xdr:rowOff>
    </xdr:from>
    <xdr:to>
      <xdr:col>1</xdr:col>
      <xdr:colOff>1043377</xdr:colOff>
      <xdr:row>3</xdr:row>
      <xdr:rowOff>54330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AE53AD-BD50-4660-ACE5-8AF551AEF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260" y="181429"/>
          <a:ext cx="2000000" cy="4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321624</xdr:colOff>
      <xdr:row>0</xdr:row>
      <xdr:rowOff>0</xdr:rowOff>
    </xdr:from>
    <xdr:to>
      <xdr:col>12</xdr:col>
      <xdr:colOff>881256</xdr:colOff>
      <xdr:row>4</xdr:row>
      <xdr:rowOff>27360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F4A4CE3-F964-4CF9-8476-1593DC848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0390" y="0"/>
          <a:ext cx="1590476" cy="8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719423</xdr:colOff>
      <xdr:row>4</xdr:row>
      <xdr:rowOff>99786</xdr:rowOff>
    </xdr:from>
    <xdr:to>
      <xdr:col>17</xdr:col>
      <xdr:colOff>489856</xdr:colOff>
      <xdr:row>36</xdr:row>
      <xdr:rowOff>133710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D99CB1-66FC-47CB-A6B0-8F6037F27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689429</xdr:colOff>
      <xdr:row>1</xdr:row>
      <xdr:rowOff>0</xdr:rowOff>
    </xdr:from>
    <xdr:to>
      <xdr:col>3</xdr:col>
      <xdr:colOff>403429</xdr:colOff>
      <xdr:row>3</xdr:row>
      <xdr:rowOff>95646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E0428F-3903-4714-8AA0-C3C802F5D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429" y="181429"/>
          <a:ext cx="2000000" cy="458503"/>
        </a:xfrm>
        <a:prstGeom prst="rect">
          <a:avLst/>
        </a:prstGeom>
      </xdr:spPr>
    </xdr:pic>
    <xdr:clientData/>
  </xdr:twoCellAnchor>
  <xdr:twoCellAnchor editAs="oneCell">
    <xdr:from>
      <xdr:col>15</xdr:col>
      <xdr:colOff>359559</xdr:colOff>
      <xdr:row>0</xdr:row>
      <xdr:rowOff>0</xdr:rowOff>
    </xdr:from>
    <xdr:to>
      <xdr:col>17</xdr:col>
      <xdr:colOff>426035</xdr:colOff>
      <xdr:row>4</xdr:row>
      <xdr:rowOff>82448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6C5F4B-1897-458A-A8D4-CDC55232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89559" y="0"/>
          <a:ext cx="1590476" cy="8081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743858</xdr:colOff>
      <xdr:row>1</xdr:row>
      <xdr:rowOff>0</xdr:rowOff>
    </xdr:from>
    <xdr:to>
      <xdr:col>1</xdr:col>
      <xdr:colOff>723403</xdr:colOff>
      <xdr:row>2</xdr:row>
      <xdr:rowOff>164094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A1228A-3FDC-44CF-A6A3-050F18AFF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8" y="299357"/>
          <a:ext cx="2002474" cy="463451"/>
        </a:xfrm>
        <a:prstGeom prst="rect">
          <a:avLst/>
        </a:prstGeom>
      </xdr:spPr>
    </xdr:pic>
    <xdr:clientData/>
  </xdr:twoCellAnchor>
  <xdr:twoCellAnchor editAs="oneCell">
    <xdr:from>
      <xdr:col>10</xdr:col>
      <xdr:colOff>736436</xdr:colOff>
      <xdr:row>0</xdr:row>
      <xdr:rowOff>0</xdr:rowOff>
    </xdr:from>
    <xdr:to>
      <xdr:col>13</xdr:col>
      <xdr:colOff>35140</xdr:colOff>
      <xdr:row>2</xdr:row>
      <xdr:rowOff>216046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1464B5-6A98-4504-AEFF-B8CDD3A0A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7365" y="0"/>
          <a:ext cx="1584704" cy="814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6C4D6A-7976-45C1-B1BC-DF249B07392B}" name="Tabla1" displayName="Tabla1" ref="A11:O23" totalsRowShown="0" headerRowDxfId="19" dataDxfId="17" headerRowBorderDxfId="18" tableBorderDxfId="16" totalsRowBorderDxfId="15">
  <tableColumns count="15">
    <tableColumn id="2" xr3:uid="{71F184E0-FD87-47D2-B800-A6ACA3149DE2}" name="Concepto" dataDxfId="14"/>
    <tableColumn id="1" xr3:uid="{AB1A41EC-74EF-4EE1-903E-E2C8A6DB7688}" name="Fecha actualización" dataDxfId="13"/>
    <tableColumn id="3" xr3:uid="{7339D7F4-A220-4A7A-9742-178265015187}" name="Tarea 1" dataDxfId="12"/>
    <tableColumn id="4" xr3:uid="{DD2A4FC1-74E3-4FDA-A08A-39B4DA746702}" name="Tarea2" dataDxfId="11"/>
    <tableColumn id="5" xr3:uid="{3C2A2824-2436-4DDA-84D8-0BC77505D9A5}" name="Tarea3" dataDxfId="10"/>
    <tableColumn id="6" xr3:uid="{91E9D230-EBF3-4F66-BFF1-2E6DB597A4A7}" name="Tarea4" dataDxfId="9"/>
    <tableColumn id="7" xr3:uid="{02D50B33-D4BC-48F3-A2C9-DECD9913A97B}" name="Tarea5" dataDxfId="8"/>
    <tableColumn id="8" xr3:uid="{05FA2892-377D-4258-9F78-265C6F75ED63}" name="CC inicial (d)" dataDxfId="7">
      <calculatedColumnFormula>IF(C12="","",SUM(C12:G12))</calculatedColumnFormula>
    </tableColumn>
    <tableColumn id="9" xr3:uid="{F13518D7-2B74-450B-8C91-52D3717CB4E8}" name="Buffer inicial (d)" dataDxfId="6">
      <calculatedColumnFormula>IF(C12="","",ROUNDUP(((C13+D13+E13+F13+G13)-(C12+D12+E12+F12+G12))*B8/100,0))</calculatedColumnFormula>
    </tableColumn>
    <tableColumn id="15" xr3:uid="{809405F5-F441-4F35-8F99-A53E368105C0}" name="Fin proyecto" dataDxfId="5">
      <calculatedColumnFormula>WORKDAY(B7,(H12+I12),Festivos!A5:A153)</calculatedColumnFormula>
    </tableColumn>
    <tableColumn id="10" xr3:uid="{428A0477-CC9D-4A77-9DE7-48FE2F434D18}" name="CC actual (d)" dataDxfId="4">
      <calculatedColumnFormula>IF(B12="","",SUM(C12:G12))</calculatedColumnFormula>
    </tableColumn>
    <tableColumn id="11" xr3:uid="{78CE5C8C-443F-4BE4-BD4D-030DEF63DF8B}" name="Buffer restante (d)" dataDxfId="3">
      <calculatedColumnFormula>IF(B12="","",NETWORKDAYS(B12,J$12,Festivos!A$5:A$53)-K12-1)</calculatedColumnFormula>
    </tableColumn>
    <tableColumn id="12" xr3:uid="{B25F40A9-61E1-4CB8-9517-25EEBCAE3E83}" name="% Avance CC" dataDxfId="2">
      <calculatedColumnFormula>IF(B12="","",(H$12-K12)/H$12*100)</calculatedColumnFormula>
    </tableColumn>
    <tableColumn id="13" xr3:uid="{BF4B4419-BFEA-408F-91AD-C338DFA2FF93}" name="% Consumo Buffer" dataDxfId="1">
      <calculatedColumnFormula>IF(B12="","",(I$12-L12)/I$12*100)</calculatedColumnFormula>
    </tableColumn>
    <tableColumn id="14" xr3:uid="{E385CF6F-6621-43D8-8AED-703A81B7CC63}" name="Fin previsto (sin Buffer)" dataDxfId="0">
      <calculatedColumnFormula>IF(B12="","",WORKDAY(B12,(K12),Festivos!A$5:A$103))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9523-4484-44FB-8BC8-25E29DEF09EA}">
  <dimension ref="A5:O23"/>
  <sheetViews>
    <sheetView showGridLines="0" tabSelected="1" zoomScale="70" zoomScaleNormal="70" zoomScaleSheetLayoutView="100" workbookViewId="0">
      <selection activeCell="H27" sqref="H27"/>
    </sheetView>
  </sheetViews>
  <sheetFormatPr baseColWidth="10" defaultColWidth="10.85546875" defaultRowHeight="15.75" x14ac:dyDescent="0.25"/>
  <cols>
    <col min="1" max="1" width="22.42578125" style="3" customWidth="1"/>
    <col min="2" max="2" width="19.85546875" style="1" customWidth="1"/>
    <col min="3" max="3" width="11.28515625" style="1" customWidth="1"/>
    <col min="4" max="6" width="10.85546875" style="1"/>
    <col min="7" max="7" width="15.28515625" style="1" customWidth="1"/>
    <col min="8" max="9" width="16.42578125" style="1" customWidth="1"/>
    <col min="10" max="10" width="15.7109375" style="1" customWidth="1"/>
    <col min="11" max="11" width="13.140625" style="1" customWidth="1"/>
    <col min="12" max="12" width="14.7109375" style="1" customWidth="1"/>
    <col min="13" max="13" width="15.28515625" style="1" customWidth="1"/>
    <col min="14" max="14" width="13.42578125" style="1" customWidth="1"/>
    <col min="15" max="15" width="17.140625" style="1" customWidth="1"/>
    <col min="16" max="16" width="12.5703125" style="3" customWidth="1"/>
    <col min="17" max="16384" width="10.85546875" style="3"/>
  </cols>
  <sheetData>
    <row r="5" spans="1:15" ht="16.5" thickBot="1" x14ac:dyDescent="0.3"/>
    <row r="6" spans="1:15" x14ac:dyDescent="0.25">
      <c r="A6" s="25" t="s">
        <v>5</v>
      </c>
      <c r="B6" s="32"/>
    </row>
    <row r="7" spans="1:15" x14ac:dyDescent="0.25">
      <c r="A7" s="26" t="s">
        <v>2</v>
      </c>
      <c r="B7" s="33"/>
    </row>
    <row r="8" spans="1:15" ht="16.5" thickBot="1" x14ac:dyDescent="0.3">
      <c r="A8" s="27" t="s">
        <v>0</v>
      </c>
      <c r="B8" s="34"/>
    </row>
    <row r="9" spans="1:15" x14ac:dyDescent="0.25">
      <c r="B9" s="3"/>
      <c r="D9" s="2"/>
      <c r="O9" s="3"/>
    </row>
    <row r="10" spans="1:15" x14ac:dyDescent="0.25">
      <c r="A10" s="4"/>
      <c r="O10" s="3"/>
    </row>
    <row r="11" spans="1:15" s="5" customFormat="1" ht="36" customHeight="1" x14ac:dyDescent="0.25">
      <c r="A11" s="6" t="s">
        <v>11</v>
      </c>
      <c r="B11" s="7" t="s">
        <v>6</v>
      </c>
      <c r="C11" s="8" t="s">
        <v>21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16</v>
      </c>
      <c r="I11" s="8" t="s">
        <v>17</v>
      </c>
      <c r="J11" s="8" t="s">
        <v>12</v>
      </c>
      <c r="K11" s="8" t="s">
        <v>18</v>
      </c>
      <c r="L11" s="8" t="s">
        <v>19</v>
      </c>
      <c r="M11" s="8" t="s">
        <v>1</v>
      </c>
      <c r="N11" s="8" t="s">
        <v>4</v>
      </c>
      <c r="O11" s="21" t="s">
        <v>13</v>
      </c>
    </row>
    <row r="12" spans="1:15" x14ac:dyDescent="0.25">
      <c r="A12" s="9" t="s">
        <v>14</v>
      </c>
      <c r="B12" s="40"/>
      <c r="C12" s="28"/>
      <c r="D12" s="28"/>
      <c r="E12" s="28"/>
      <c r="F12" s="28"/>
      <c r="G12" s="28"/>
      <c r="H12" s="17" t="str">
        <f t="shared" ref="H12" si="0">IF(C12="","",SUM(C12:G12))</f>
        <v/>
      </c>
      <c r="I12" s="18" t="str">
        <f t="shared" ref="I12" si="1">IF(C12="","",ROUNDUP(((C13+D13+E13+F13+G13)-(C12+D12+E12+F12+G12))*B8/100,0))</f>
        <v/>
      </c>
      <c r="J12" s="22" t="str">
        <f>IF(C12="","",WORKDAY(B7,(H12+I12),Festivos!A5:A153))</f>
        <v/>
      </c>
      <c r="K12" s="12"/>
      <c r="L12" s="12"/>
      <c r="M12" s="12"/>
      <c r="N12" s="12"/>
      <c r="O12" s="13"/>
    </row>
    <row r="13" spans="1:15" x14ac:dyDescent="0.25">
      <c r="A13" s="9" t="s">
        <v>15</v>
      </c>
      <c r="B13" s="40" t="s">
        <v>22</v>
      </c>
      <c r="C13" s="28"/>
      <c r="D13" s="28"/>
      <c r="E13" s="28"/>
      <c r="F13" s="28"/>
      <c r="G13" s="28"/>
      <c r="H13" s="12"/>
      <c r="I13" s="35"/>
      <c r="J13" s="19"/>
      <c r="K13" s="12"/>
      <c r="L13" s="12"/>
      <c r="M13" s="12"/>
      <c r="N13" s="12"/>
      <c r="O13" s="13"/>
    </row>
    <row r="14" spans="1:15" x14ac:dyDescent="0.25">
      <c r="A14" s="9"/>
      <c r="B14" s="40"/>
      <c r="C14" s="40"/>
      <c r="D14" s="40"/>
      <c r="E14" s="40"/>
      <c r="F14" s="40"/>
      <c r="G14" s="40"/>
      <c r="H14" s="12"/>
      <c r="I14" s="35"/>
      <c r="J14" s="19"/>
      <c r="K14" s="12"/>
      <c r="L14" s="12"/>
      <c r="M14" s="12"/>
      <c r="N14" s="12"/>
      <c r="O14" s="13"/>
    </row>
    <row r="15" spans="1:15" x14ac:dyDescent="0.25">
      <c r="A15" s="9" t="s">
        <v>20</v>
      </c>
      <c r="B15" s="29" t="str">
        <f>IF(B7="","",B7)</f>
        <v/>
      </c>
      <c r="C15" s="30" t="str">
        <f>IF(Tabla1[[#This Row],[Fecha actualización]]="","",C12)</f>
        <v/>
      </c>
      <c r="D15" s="30" t="str">
        <f>IF(Tabla1[[#This Row],[Fecha actualización]]="","",D12)</f>
        <v/>
      </c>
      <c r="E15" s="30" t="str">
        <f>IF(Tabla1[[#This Row],[Fecha actualización]]="","",E12)</f>
        <v/>
      </c>
      <c r="F15" s="30" t="str">
        <f>IF(Tabla1[[#This Row],[Fecha actualización]]="","",F12)</f>
        <v/>
      </c>
      <c r="G15" s="30" t="str">
        <f>IF(Tabla1[[#This Row],[Fecha actualización]]="","",G12)</f>
        <v/>
      </c>
      <c r="H15" s="12"/>
      <c r="I15" s="35"/>
      <c r="J15" s="19"/>
      <c r="K15" s="10" t="str">
        <f t="shared" ref="K15:K23" si="2">IF(B15="","",SUM(C15:G15))</f>
        <v/>
      </c>
      <c r="L15" s="11" t="str">
        <f>IF(B15="","",NETWORKDAYS(B15,J$12,Festivos!A$5:A$53)-K15-1)</f>
        <v/>
      </c>
      <c r="M15" s="11" t="str">
        <f t="shared" ref="M15:M23" si="3">IF(B15="","",(H$12-K15)/H$12*100)</f>
        <v/>
      </c>
      <c r="N15" s="11" t="str">
        <f t="shared" ref="N15:N23" si="4">IF(B15="","",(I$12-L15)/I$12*100)</f>
        <v/>
      </c>
      <c r="O15" s="23" t="str">
        <f>IF(B15="","",WORKDAY(B15,(K15),Festivos!A$5:A$153))</f>
        <v/>
      </c>
    </row>
    <row r="16" spans="1:15" x14ac:dyDescent="0.25">
      <c r="A16" s="9" t="s">
        <v>20</v>
      </c>
      <c r="B16" s="29"/>
      <c r="C16" s="30" t="str">
        <f>IF(Tabla1[[#This Row],[Fecha actualización]]="","",C15)</f>
        <v/>
      </c>
      <c r="D16" s="30" t="str">
        <f>IF(Tabla1[[#This Row],[Fecha actualización]]="","",D15)</f>
        <v/>
      </c>
      <c r="E16" s="30" t="str">
        <f>IF(Tabla1[[#This Row],[Fecha actualización]]="","",E15)</f>
        <v/>
      </c>
      <c r="F16" s="30" t="str">
        <f>IF(Tabla1[[#This Row],[Fecha actualización]]="","",F15)</f>
        <v/>
      </c>
      <c r="G16" s="30" t="str">
        <f>IF(Tabla1[[#This Row],[Fecha actualización]]="","",G15)</f>
        <v/>
      </c>
      <c r="H16" s="12"/>
      <c r="I16" s="35"/>
      <c r="J16" s="19"/>
      <c r="K16" s="10" t="str">
        <f t="shared" si="2"/>
        <v/>
      </c>
      <c r="L16" s="11" t="str">
        <f>IF(B16="","",NETWORKDAYS(B16,J$12,Festivos!A$5:A$53)-K16-1)</f>
        <v/>
      </c>
      <c r="M16" s="11" t="str">
        <f t="shared" si="3"/>
        <v/>
      </c>
      <c r="N16" s="11" t="str">
        <f t="shared" si="4"/>
        <v/>
      </c>
      <c r="O16" s="23" t="str">
        <f>IF(B16="","",WORKDAY(B16,(K16),Festivos!A$5:A$153))</f>
        <v/>
      </c>
    </row>
    <row r="17" spans="1:15" x14ac:dyDescent="0.25">
      <c r="A17" s="9" t="s">
        <v>20</v>
      </c>
      <c r="B17" s="29"/>
      <c r="C17" s="30" t="str">
        <f>IF(Tabla1[[#This Row],[Fecha actualización]]="","",C16)</f>
        <v/>
      </c>
      <c r="D17" s="30" t="str">
        <f>IF(Tabla1[[#This Row],[Fecha actualización]]="","",D16)</f>
        <v/>
      </c>
      <c r="E17" s="30" t="str">
        <f>IF(Tabla1[[#This Row],[Fecha actualización]]="","",E16)</f>
        <v/>
      </c>
      <c r="F17" s="30" t="str">
        <f>IF(Tabla1[[#This Row],[Fecha actualización]]="","",F16)</f>
        <v/>
      </c>
      <c r="G17" s="30" t="str">
        <f>IF(Tabla1[[#This Row],[Fecha actualización]]="","",G16)</f>
        <v/>
      </c>
      <c r="H17" s="12"/>
      <c r="I17" s="35"/>
      <c r="J17" s="19"/>
      <c r="K17" s="10" t="str">
        <f t="shared" si="2"/>
        <v/>
      </c>
      <c r="L17" s="11" t="str">
        <f>IF(B17="","",NETWORKDAYS(B17,J$12,Festivos!A$5:A$53)-K17-1)</f>
        <v/>
      </c>
      <c r="M17" s="11" t="str">
        <f t="shared" si="3"/>
        <v/>
      </c>
      <c r="N17" s="11" t="str">
        <f t="shared" si="4"/>
        <v/>
      </c>
      <c r="O17" s="23" t="str">
        <f>IF(B17="","",WORKDAY(B17,(K17),Festivos!A$5:A$153))</f>
        <v/>
      </c>
    </row>
    <row r="18" spans="1:15" x14ac:dyDescent="0.25">
      <c r="A18" s="9" t="s">
        <v>20</v>
      </c>
      <c r="B18" s="29"/>
      <c r="C18" s="30" t="str">
        <f>IF(Tabla1[[#This Row],[Fecha actualización]]="","",C17)</f>
        <v/>
      </c>
      <c r="D18" s="30" t="str">
        <f>IF(Tabla1[[#This Row],[Fecha actualización]]="","",D17)</f>
        <v/>
      </c>
      <c r="E18" s="30" t="str">
        <f>IF(Tabla1[[#This Row],[Fecha actualización]]="","",E17)</f>
        <v/>
      </c>
      <c r="F18" s="30" t="str">
        <f>IF(Tabla1[[#This Row],[Fecha actualización]]="","",F17)</f>
        <v/>
      </c>
      <c r="G18" s="30" t="str">
        <f>IF(Tabla1[[#This Row],[Fecha actualización]]="","",G17)</f>
        <v/>
      </c>
      <c r="H18" s="12"/>
      <c r="I18" s="35"/>
      <c r="J18" s="19"/>
      <c r="K18" s="10" t="str">
        <f t="shared" si="2"/>
        <v/>
      </c>
      <c r="L18" s="11" t="str">
        <f>IF(B18="","",NETWORKDAYS(B18,J$12,Festivos!A$5:A$53)-K18-1)</f>
        <v/>
      </c>
      <c r="M18" s="11" t="str">
        <f t="shared" si="3"/>
        <v/>
      </c>
      <c r="N18" s="11" t="str">
        <f t="shared" si="4"/>
        <v/>
      </c>
      <c r="O18" s="23" t="str">
        <f>IF(B18="","",WORKDAY(B18,(K18),Festivos!A$5:A$153))</f>
        <v/>
      </c>
    </row>
    <row r="19" spans="1:15" x14ac:dyDescent="0.25">
      <c r="A19" s="9" t="s">
        <v>20</v>
      </c>
      <c r="B19" s="30"/>
      <c r="C19" s="30" t="str">
        <f>IF(Tabla1[[#This Row],[Fecha actualización]]="","",C18)</f>
        <v/>
      </c>
      <c r="D19" s="30" t="str">
        <f>IF(Tabla1[[#This Row],[Fecha actualización]]="","",D18)</f>
        <v/>
      </c>
      <c r="E19" s="30" t="str">
        <f>IF(Tabla1[[#This Row],[Fecha actualización]]="","",E18)</f>
        <v/>
      </c>
      <c r="F19" s="30" t="str">
        <f>IF(Tabla1[[#This Row],[Fecha actualización]]="","",F18)</f>
        <v/>
      </c>
      <c r="G19" s="30" t="str">
        <f>IF(Tabla1[[#This Row],[Fecha actualización]]="","",G18)</f>
        <v/>
      </c>
      <c r="H19" s="12"/>
      <c r="I19" s="35"/>
      <c r="J19" s="19"/>
      <c r="K19" s="10" t="str">
        <f t="shared" si="2"/>
        <v/>
      </c>
      <c r="L19" s="11" t="str">
        <f>IF(B19="","",NETWORKDAYS(B19,J$12,Festivos!A$5:A$53)-K19-1)</f>
        <v/>
      </c>
      <c r="M19" s="11" t="str">
        <f t="shared" si="3"/>
        <v/>
      </c>
      <c r="N19" s="11" t="str">
        <f t="shared" si="4"/>
        <v/>
      </c>
      <c r="O19" s="23" t="str">
        <f>IF(B19="","",WORKDAY(B19,(K19),Festivos!A$5:A$103))</f>
        <v/>
      </c>
    </row>
    <row r="20" spans="1:15" x14ac:dyDescent="0.25">
      <c r="A20" s="9" t="s">
        <v>20</v>
      </c>
      <c r="B20" s="30"/>
      <c r="C20" s="30" t="str">
        <f>IF(Tabla1[[#This Row],[Fecha actualización]]="","",C19)</f>
        <v/>
      </c>
      <c r="D20" s="30" t="str">
        <f>IF(Tabla1[[#This Row],[Fecha actualización]]="","",D19)</f>
        <v/>
      </c>
      <c r="E20" s="30" t="str">
        <f>IF(Tabla1[[#This Row],[Fecha actualización]]="","",E19)</f>
        <v/>
      </c>
      <c r="F20" s="30" t="str">
        <f>IF(Tabla1[[#This Row],[Fecha actualización]]="","",F19)</f>
        <v/>
      </c>
      <c r="G20" s="30" t="str">
        <f>IF(Tabla1[[#This Row],[Fecha actualización]]="","",G19)</f>
        <v/>
      </c>
      <c r="H20" s="12"/>
      <c r="I20" s="35"/>
      <c r="J20" s="19"/>
      <c r="K20" s="10" t="str">
        <f t="shared" si="2"/>
        <v/>
      </c>
      <c r="L20" s="11" t="str">
        <f>IF(B20="","",NETWORKDAYS(B20,J$12,Festivos!A$5:A$53)-K20-1)</f>
        <v/>
      </c>
      <c r="M20" s="11" t="str">
        <f t="shared" si="3"/>
        <v/>
      </c>
      <c r="N20" s="11" t="str">
        <f t="shared" si="4"/>
        <v/>
      </c>
      <c r="O20" s="23" t="str">
        <f>IF(B20="","",WORKDAY(B20,(K20),Festivos!A$5:A$103))</f>
        <v/>
      </c>
    </row>
    <row r="21" spans="1:15" x14ac:dyDescent="0.25">
      <c r="A21" s="9" t="s">
        <v>20</v>
      </c>
      <c r="B21" s="30"/>
      <c r="C21" s="30" t="str">
        <f>IF(Tabla1[[#This Row],[Fecha actualización]]="","",C20)</f>
        <v/>
      </c>
      <c r="D21" s="30" t="str">
        <f>IF(Tabla1[[#This Row],[Fecha actualización]]="","",D20)</f>
        <v/>
      </c>
      <c r="E21" s="30" t="str">
        <f>IF(Tabla1[[#This Row],[Fecha actualización]]="","",E20)</f>
        <v/>
      </c>
      <c r="F21" s="30" t="str">
        <f>IF(Tabla1[[#This Row],[Fecha actualización]]="","",F20)</f>
        <v/>
      </c>
      <c r="G21" s="30" t="str">
        <f>IF(Tabla1[[#This Row],[Fecha actualización]]="","",G20)</f>
        <v/>
      </c>
      <c r="H21" s="12"/>
      <c r="I21" s="35"/>
      <c r="J21" s="19"/>
      <c r="K21" s="10" t="str">
        <f t="shared" si="2"/>
        <v/>
      </c>
      <c r="L21" s="11" t="str">
        <f>IF(B21="","",NETWORKDAYS(B21,J$12,Festivos!A$5:A$53)-K21-1)</f>
        <v/>
      </c>
      <c r="M21" s="11" t="str">
        <f t="shared" si="3"/>
        <v/>
      </c>
      <c r="N21" s="11" t="str">
        <f t="shared" si="4"/>
        <v/>
      </c>
      <c r="O21" s="23" t="str">
        <f>IF(B21="","",WORKDAY(B21,(K21),Festivos!A$5:A$103))</f>
        <v/>
      </c>
    </row>
    <row r="22" spans="1:15" x14ac:dyDescent="0.25">
      <c r="A22" s="9" t="s">
        <v>20</v>
      </c>
      <c r="B22" s="30"/>
      <c r="C22" s="30" t="str">
        <f>IF(Tabla1[[#This Row],[Fecha actualización]]="","",C21)</f>
        <v/>
      </c>
      <c r="D22" s="30" t="str">
        <f>IF(Tabla1[[#This Row],[Fecha actualización]]="","",D21)</f>
        <v/>
      </c>
      <c r="E22" s="30" t="str">
        <f>IF(Tabla1[[#This Row],[Fecha actualización]]="","",E21)</f>
        <v/>
      </c>
      <c r="F22" s="30" t="str">
        <f>IF(Tabla1[[#This Row],[Fecha actualización]]="","",F21)</f>
        <v/>
      </c>
      <c r="G22" s="30" t="str">
        <f>IF(Tabla1[[#This Row],[Fecha actualización]]="","",G21)</f>
        <v/>
      </c>
      <c r="H22" s="12"/>
      <c r="I22" s="35"/>
      <c r="J22" s="19"/>
      <c r="K22" s="10" t="str">
        <f t="shared" si="2"/>
        <v/>
      </c>
      <c r="L22" s="11" t="str">
        <f>IF(B22="","",NETWORKDAYS(B22,J$12,Festivos!A$5:A$53)-K22-1)</f>
        <v/>
      </c>
      <c r="M22" s="11" t="str">
        <f t="shared" si="3"/>
        <v/>
      </c>
      <c r="N22" s="11" t="str">
        <f t="shared" si="4"/>
        <v/>
      </c>
      <c r="O22" s="23" t="str">
        <f>IF(B22="","",WORKDAY(B22,(K22),Festivos!A$5:A$103))</f>
        <v/>
      </c>
    </row>
    <row r="23" spans="1:15" x14ac:dyDescent="0.25">
      <c r="A23" s="9" t="s">
        <v>20</v>
      </c>
      <c r="B23" s="31"/>
      <c r="C23" s="30" t="str">
        <f>IF(Tabla1[[#This Row],[Fecha actualización]]="","",C22)</f>
        <v/>
      </c>
      <c r="D23" s="30" t="str">
        <f>IF(Tabla1[[#This Row],[Fecha actualización]]="","",D22)</f>
        <v/>
      </c>
      <c r="E23" s="30" t="str">
        <f>IF(Tabla1[[#This Row],[Fecha actualización]]="","",E22)</f>
        <v/>
      </c>
      <c r="F23" s="30" t="str">
        <f>IF(Tabla1[[#This Row],[Fecha actualización]]="","",F22)</f>
        <v/>
      </c>
      <c r="G23" s="30" t="str">
        <f>IF(Tabla1[[#This Row],[Fecha actualización]]="","",G22)</f>
        <v/>
      </c>
      <c r="H23" s="14"/>
      <c r="I23" s="36"/>
      <c r="J23" s="20"/>
      <c r="K23" s="15" t="str">
        <f t="shared" si="2"/>
        <v/>
      </c>
      <c r="L23" s="16" t="str">
        <f>IF(B23="","",NETWORKDAYS(B23,J$12,Festivos!A$5:A$53)-K23-1)</f>
        <v/>
      </c>
      <c r="M23" s="16" t="str">
        <f t="shared" si="3"/>
        <v/>
      </c>
      <c r="N23" s="16" t="str">
        <f t="shared" si="4"/>
        <v/>
      </c>
      <c r="O23" s="24" t="str">
        <f>IF(B23="","",WORKDAY(B23,(K23),Festivos!A$5:A$103))</f>
        <v/>
      </c>
    </row>
  </sheetData>
  <sheetProtection algorithmName="SHA-512" hashValue="Ar0vLFnDdo6U/OoXEWUBT1Y8FBoI07u9hl+GyIMYw10NmV0EnvGFp877PnKJ1eN/ciDo2ywCNo7l8Qds5QlYLA==" saltValue="9+GFFFATAH8Y2gB7ivAK5w==" spinCount="100000" sheet="1" objects="1" scenarios="1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F7D2-8D1C-4B5C-8E4F-68611FFCC437}">
  <dimension ref="A1"/>
  <sheetViews>
    <sheetView showGridLines="0" zoomScale="70" zoomScaleNormal="70" workbookViewId="0">
      <selection activeCell="U27" sqref="U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0A4C-0DDD-4B20-9EFD-9F544FAF5431}">
  <dimension ref="A4:A142"/>
  <sheetViews>
    <sheetView showGridLines="0" zoomScale="70" zoomScaleNormal="70" workbookViewId="0">
      <selection activeCell="M6" sqref="M6"/>
    </sheetView>
  </sheetViews>
  <sheetFormatPr baseColWidth="10" defaultRowHeight="23.25" x14ac:dyDescent="0.35"/>
  <cols>
    <col min="1" max="1" width="29" style="37" customWidth="1"/>
  </cols>
  <sheetData>
    <row r="4" spans="1:1" x14ac:dyDescent="0.25">
      <c r="A4" s="38" t="s">
        <v>3</v>
      </c>
    </row>
    <row r="5" spans="1:1" x14ac:dyDescent="0.35">
      <c r="A5" s="39">
        <v>43101</v>
      </c>
    </row>
    <row r="6" spans="1:1" x14ac:dyDescent="0.35">
      <c r="A6" s="39">
        <v>43106</v>
      </c>
    </row>
    <row r="7" spans="1:1" x14ac:dyDescent="0.35">
      <c r="A7" s="39">
        <v>43107</v>
      </c>
    </row>
    <row r="8" spans="1:1" x14ac:dyDescent="0.35">
      <c r="A8" s="39">
        <v>43113</v>
      </c>
    </row>
    <row r="9" spans="1:1" x14ac:dyDescent="0.35">
      <c r="A9" s="39">
        <v>43114</v>
      </c>
    </row>
    <row r="10" spans="1:1" x14ac:dyDescent="0.35">
      <c r="A10" s="39">
        <v>43120</v>
      </c>
    </row>
    <row r="11" spans="1:1" x14ac:dyDescent="0.35">
      <c r="A11" s="39">
        <v>43121</v>
      </c>
    </row>
    <row r="12" spans="1:1" x14ac:dyDescent="0.35">
      <c r="A12" s="39">
        <v>43127</v>
      </c>
    </row>
    <row r="13" spans="1:1" x14ac:dyDescent="0.35">
      <c r="A13" s="39">
        <v>43128</v>
      </c>
    </row>
    <row r="14" spans="1:1" x14ac:dyDescent="0.35">
      <c r="A14" s="39">
        <v>43134</v>
      </c>
    </row>
    <row r="15" spans="1:1" x14ac:dyDescent="0.35">
      <c r="A15" s="39">
        <v>43135</v>
      </c>
    </row>
    <row r="16" spans="1:1" x14ac:dyDescent="0.35">
      <c r="A16" s="39">
        <v>43141</v>
      </c>
    </row>
    <row r="17" spans="1:1" x14ac:dyDescent="0.35">
      <c r="A17" s="39">
        <v>43142</v>
      </c>
    </row>
    <row r="18" spans="1:1" x14ac:dyDescent="0.35">
      <c r="A18" s="39">
        <v>43148</v>
      </c>
    </row>
    <row r="19" spans="1:1" x14ac:dyDescent="0.35">
      <c r="A19" s="39">
        <v>43149</v>
      </c>
    </row>
    <row r="20" spans="1:1" x14ac:dyDescent="0.35">
      <c r="A20" s="39">
        <v>43155</v>
      </c>
    </row>
    <row r="21" spans="1:1" x14ac:dyDescent="0.35">
      <c r="A21" s="39">
        <v>43156</v>
      </c>
    </row>
    <row r="22" spans="1:1" x14ac:dyDescent="0.35">
      <c r="A22" s="39">
        <v>43162</v>
      </c>
    </row>
    <row r="23" spans="1:1" x14ac:dyDescent="0.35">
      <c r="A23" s="39">
        <v>43163</v>
      </c>
    </row>
    <row r="24" spans="1:1" x14ac:dyDescent="0.35">
      <c r="A24" s="39">
        <v>43169</v>
      </c>
    </row>
    <row r="25" spans="1:1" x14ac:dyDescent="0.35">
      <c r="A25" s="39">
        <v>43170</v>
      </c>
    </row>
    <row r="26" spans="1:1" x14ac:dyDescent="0.35">
      <c r="A26" s="39">
        <v>43176</v>
      </c>
    </row>
    <row r="27" spans="1:1" x14ac:dyDescent="0.35">
      <c r="A27" s="39">
        <v>43177</v>
      </c>
    </row>
    <row r="28" spans="1:1" x14ac:dyDescent="0.35">
      <c r="A28" s="39">
        <v>43183</v>
      </c>
    </row>
    <row r="29" spans="1:1" x14ac:dyDescent="0.35">
      <c r="A29" s="39">
        <v>43184</v>
      </c>
    </row>
    <row r="30" spans="1:1" x14ac:dyDescent="0.35">
      <c r="A30" s="39">
        <v>43189</v>
      </c>
    </row>
    <row r="31" spans="1:1" x14ac:dyDescent="0.35">
      <c r="A31" s="39">
        <v>43190</v>
      </c>
    </row>
    <row r="32" spans="1:1" x14ac:dyDescent="0.35">
      <c r="A32" s="39">
        <v>43191</v>
      </c>
    </row>
    <row r="33" spans="1:1" x14ac:dyDescent="0.35">
      <c r="A33" s="39">
        <v>43197</v>
      </c>
    </row>
    <row r="34" spans="1:1" x14ac:dyDescent="0.35">
      <c r="A34" s="39">
        <v>43198</v>
      </c>
    </row>
    <row r="35" spans="1:1" x14ac:dyDescent="0.35">
      <c r="A35" s="39">
        <v>43204</v>
      </c>
    </row>
    <row r="36" spans="1:1" x14ac:dyDescent="0.35">
      <c r="A36" s="39">
        <v>43204</v>
      </c>
    </row>
    <row r="37" spans="1:1" x14ac:dyDescent="0.35">
      <c r="A37" s="39">
        <v>43205</v>
      </c>
    </row>
    <row r="38" spans="1:1" x14ac:dyDescent="0.35">
      <c r="A38" s="39">
        <v>43205</v>
      </c>
    </row>
    <row r="39" spans="1:1" x14ac:dyDescent="0.35">
      <c r="A39" s="39">
        <v>43211</v>
      </c>
    </row>
    <row r="40" spans="1:1" x14ac:dyDescent="0.35">
      <c r="A40" s="39">
        <v>43211</v>
      </c>
    </row>
    <row r="41" spans="1:1" x14ac:dyDescent="0.35">
      <c r="A41" s="39">
        <v>43212</v>
      </c>
    </row>
    <row r="42" spans="1:1" x14ac:dyDescent="0.35">
      <c r="A42" s="39">
        <v>43212</v>
      </c>
    </row>
    <row r="43" spans="1:1" x14ac:dyDescent="0.35">
      <c r="A43" s="39">
        <v>43218</v>
      </c>
    </row>
    <row r="44" spans="1:1" x14ac:dyDescent="0.35">
      <c r="A44" s="39">
        <v>43219</v>
      </c>
    </row>
    <row r="45" spans="1:1" x14ac:dyDescent="0.35">
      <c r="A45" s="39">
        <v>43221</v>
      </c>
    </row>
    <row r="46" spans="1:1" x14ac:dyDescent="0.35">
      <c r="A46" s="39">
        <v>43225</v>
      </c>
    </row>
    <row r="47" spans="1:1" x14ac:dyDescent="0.35">
      <c r="A47" s="39">
        <v>43226</v>
      </c>
    </row>
    <row r="48" spans="1:1" x14ac:dyDescent="0.35">
      <c r="A48" s="39">
        <v>43232</v>
      </c>
    </row>
    <row r="49" spans="1:1" x14ac:dyDescent="0.35">
      <c r="A49" s="39">
        <v>43233</v>
      </c>
    </row>
    <row r="50" spans="1:1" x14ac:dyDescent="0.35">
      <c r="A50" s="39">
        <v>43239</v>
      </c>
    </row>
    <row r="51" spans="1:1" x14ac:dyDescent="0.35">
      <c r="A51" s="39">
        <v>43240</v>
      </c>
    </row>
    <row r="52" spans="1:1" x14ac:dyDescent="0.35">
      <c r="A52" s="39">
        <v>43246</v>
      </c>
    </row>
    <row r="53" spans="1:1" x14ac:dyDescent="0.35">
      <c r="A53" s="39">
        <v>43247</v>
      </c>
    </row>
    <row r="54" spans="1:1" x14ac:dyDescent="0.35">
      <c r="A54" s="39">
        <v>43253</v>
      </c>
    </row>
    <row r="55" spans="1:1" x14ac:dyDescent="0.35">
      <c r="A55" s="39">
        <v>43254</v>
      </c>
    </row>
    <row r="56" spans="1:1" x14ac:dyDescent="0.35">
      <c r="A56" s="39">
        <v>43260</v>
      </c>
    </row>
    <row r="57" spans="1:1" x14ac:dyDescent="0.35">
      <c r="A57" s="39">
        <v>43261</v>
      </c>
    </row>
    <row r="58" spans="1:1" x14ac:dyDescent="0.35">
      <c r="A58" s="39">
        <v>43267</v>
      </c>
    </row>
    <row r="59" spans="1:1" x14ac:dyDescent="0.35">
      <c r="A59" s="39">
        <v>43268</v>
      </c>
    </row>
    <row r="60" spans="1:1" x14ac:dyDescent="0.35">
      <c r="A60" s="39">
        <v>43274</v>
      </c>
    </row>
    <row r="61" spans="1:1" x14ac:dyDescent="0.35">
      <c r="A61" s="39">
        <v>43275</v>
      </c>
    </row>
    <row r="62" spans="1:1" x14ac:dyDescent="0.35">
      <c r="A62" s="39">
        <v>43281</v>
      </c>
    </row>
    <row r="63" spans="1:1" x14ac:dyDescent="0.35">
      <c r="A63" s="39">
        <v>43282</v>
      </c>
    </row>
    <row r="64" spans="1:1" x14ac:dyDescent="0.35">
      <c r="A64" s="39">
        <v>43288</v>
      </c>
    </row>
    <row r="65" spans="1:1" x14ac:dyDescent="0.35">
      <c r="A65" s="39">
        <v>43289</v>
      </c>
    </row>
    <row r="66" spans="1:1" x14ac:dyDescent="0.35">
      <c r="A66" s="39">
        <v>43295</v>
      </c>
    </row>
    <row r="67" spans="1:1" x14ac:dyDescent="0.35">
      <c r="A67" s="39">
        <v>43296</v>
      </c>
    </row>
    <row r="68" spans="1:1" x14ac:dyDescent="0.35">
      <c r="A68" s="39">
        <v>43302</v>
      </c>
    </row>
    <row r="69" spans="1:1" x14ac:dyDescent="0.35">
      <c r="A69" s="39">
        <v>43303</v>
      </c>
    </row>
    <row r="70" spans="1:1" x14ac:dyDescent="0.35">
      <c r="A70" s="39">
        <v>43309</v>
      </c>
    </row>
    <row r="71" spans="1:1" x14ac:dyDescent="0.35">
      <c r="A71" s="39">
        <v>43310</v>
      </c>
    </row>
    <row r="72" spans="1:1" x14ac:dyDescent="0.35">
      <c r="A72" s="39">
        <v>43313</v>
      </c>
    </row>
    <row r="73" spans="1:1" x14ac:dyDescent="0.35">
      <c r="A73" s="39">
        <v>43314</v>
      </c>
    </row>
    <row r="74" spans="1:1" x14ac:dyDescent="0.35">
      <c r="A74" s="39">
        <v>43315</v>
      </c>
    </row>
    <row r="75" spans="1:1" x14ac:dyDescent="0.35">
      <c r="A75" s="39">
        <v>43316</v>
      </c>
    </row>
    <row r="76" spans="1:1" x14ac:dyDescent="0.35">
      <c r="A76" s="39">
        <v>43317</v>
      </c>
    </row>
    <row r="77" spans="1:1" x14ac:dyDescent="0.35">
      <c r="A77" s="39">
        <v>43318</v>
      </c>
    </row>
    <row r="78" spans="1:1" x14ac:dyDescent="0.35">
      <c r="A78" s="39">
        <v>43319</v>
      </c>
    </row>
    <row r="79" spans="1:1" x14ac:dyDescent="0.35">
      <c r="A79" s="39">
        <v>43320</v>
      </c>
    </row>
    <row r="80" spans="1:1" x14ac:dyDescent="0.35">
      <c r="A80" s="39">
        <v>43321</v>
      </c>
    </row>
    <row r="81" spans="1:1" x14ac:dyDescent="0.35">
      <c r="A81" s="39">
        <v>43322</v>
      </c>
    </row>
    <row r="82" spans="1:1" x14ac:dyDescent="0.35">
      <c r="A82" s="39">
        <v>43323</v>
      </c>
    </row>
    <row r="83" spans="1:1" x14ac:dyDescent="0.35">
      <c r="A83" s="39">
        <v>43324</v>
      </c>
    </row>
    <row r="84" spans="1:1" x14ac:dyDescent="0.35">
      <c r="A84" s="39">
        <v>43325</v>
      </c>
    </row>
    <row r="85" spans="1:1" x14ac:dyDescent="0.35">
      <c r="A85" s="39">
        <v>43326</v>
      </c>
    </row>
    <row r="86" spans="1:1" x14ac:dyDescent="0.35">
      <c r="A86" s="39">
        <v>43327</v>
      </c>
    </row>
    <row r="87" spans="1:1" x14ac:dyDescent="0.35">
      <c r="A87" s="39">
        <v>43328</v>
      </c>
    </row>
    <row r="88" spans="1:1" x14ac:dyDescent="0.35">
      <c r="A88" s="39">
        <v>43329</v>
      </c>
    </row>
    <row r="89" spans="1:1" x14ac:dyDescent="0.35">
      <c r="A89" s="39">
        <v>43330</v>
      </c>
    </row>
    <row r="90" spans="1:1" x14ac:dyDescent="0.35">
      <c r="A90" s="39">
        <v>43331</v>
      </c>
    </row>
    <row r="91" spans="1:1" x14ac:dyDescent="0.35">
      <c r="A91" s="39">
        <v>43332</v>
      </c>
    </row>
    <row r="92" spans="1:1" x14ac:dyDescent="0.35">
      <c r="A92" s="39">
        <v>43333</v>
      </c>
    </row>
    <row r="93" spans="1:1" x14ac:dyDescent="0.35">
      <c r="A93" s="39">
        <v>43334</v>
      </c>
    </row>
    <row r="94" spans="1:1" x14ac:dyDescent="0.35">
      <c r="A94" s="39">
        <v>43335</v>
      </c>
    </row>
    <row r="95" spans="1:1" x14ac:dyDescent="0.35">
      <c r="A95" s="39">
        <v>43336</v>
      </c>
    </row>
    <row r="96" spans="1:1" x14ac:dyDescent="0.35">
      <c r="A96" s="39">
        <v>43337</v>
      </c>
    </row>
    <row r="97" spans="1:1" x14ac:dyDescent="0.35">
      <c r="A97" s="39">
        <v>43338</v>
      </c>
    </row>
    <row r="98" spans="1:1" x14ac:dyDescent="0.35">
      <c r="A98" s="39">
        <v>43339</v>
      </c>
    </row>
    <row r="99" spans="1:1" x14ac:dyDescent="0.35">
      <c r="A99" s="39">
        <v>43340</v>
      </c>
    </row>
    <row r="100" spans="1:1" x14ac:dyDescent="0.35">
      <c r="A100" s="39">
        <v>43341</v>
      </c>
    </row>
    <row r="101" spans="1:1" x14ac:dyDescent="0.35">
      <c r="A101" s="39">
        <v>43342</v>
      </c>
    </row>
    <row r="102" spans="1:1" x14ac:dyDescent="0.35">
      <c r="A102" s="39">
        <v>43343</v>
      </c>
    </row>
    <row r="103" spans="1:1" x14ac:dyDescent="0.35">
      <c r="A103" s="39">
        <v>43344</v>
      </c>
    </row>
    <row r="104" spans="1:1" x14ac:dyDescent="0.35">
      <c r="A104" s="39">
        <v>43345</v>
      </c>
    </row>
    <row r="105" spans="1:1" x14ac:dyDescent="0.35">
      <c r="A105" s="39">
        <v>43351</v>
      </c>
    </row>
    <row r="106" spans="1:1" x14ac:dyDescent="0.35">
      <c r="A106" s="39">
        <v>43352</v>
      </c>
    </row>
    <row r="107" spans="1:1" x14ac:dyDescent="0.35">
      <c r="A107" s="39">
        <v>43358</v>
      </c>
    </row>
    <row r="108" spans="1:1" x14ac:dyDescent="0.35">
      <c r="A108" s="39">
        <v>43359</v>
      </c>
    </row>
    <row r="109" spans="1:1" x14ac:dyDescent="0.35">
      <c r="A109" s="39">
        <v>43365</v>
      </c>
    </row>
    <row r="110" spans="1:1" x14ac:dyDescent="0.35">
      <c r="A110" s="39">
        <v>43366</v>
      </c>
    </row>
    <row r="111" spans="1:1" x14ac:dyDescent="0.35">
      <c r="A111" s="39">
        <v>43372</v>
      </c>
    </row>
    <row r="112" spans="1:1" x14ac:dyDescent="0.35">
      <c r="A112" s="39">
        <v>43373</v>
      </c>
    </row>
    <row r="113" spans="1:1" x14ac:dyDescent="0.35">
      <c r="A113" s="39">
        <v>43379</v>
      </c>
    </row>
    <row r="114" spans="1:1" x14ac:dyDescent="0.35">
      <c r="A114" s="39">
        <v>43380</v>
      </c>
    </row>
    <row r="115" spans="1:1" x14ac:dyDescent="0.35">
      <c r="A115" s="39">
        <v>43385</v>
      </c>
    </row>
    <row r="116" spans="1:1" x14ac:dyDescent="0.35">
      <c r="A116" s="39">
        <v>43386</v>
      </c>
    </row>
    <row r="117" spans="1:1" x14ac:dyDescent="0.35">
      <c r="A117" s="39">
        <v>43387</v>
      </c>
    </row>
    <row r="118" spans="1:1" x14ac:dyDescent="0.35">
      <c r="A118" s="39">
        <v>43393</v>
      </c>
    </row>
    <row r="119" spans="1:1" x14ac:dyDescent="0.35">
      <c r="A119" s="39">
        <v>43394</v>
      </c>
    </row>
    <row r="120" spans="1:1" x14ac:dyDescent="0.35">
      <c r="A120" s="39">
        <v>43400</v>
      </c>
    </row>
    <row r="121" spans="1:1" x14ac:dyDescent="0.35">
      <c r="A121" s="39">
        <v>43401</v>
      </c>
    </row>
    <row r="122" spans="1:1" x14ac:dyDescent="0.35">
      <c r="A122" s="39">
        <v>43405</v>
      </c>
    </row>
    <row r="123" spans="1:1" x14ac:dyDescent="0.35">
      <c r="A123" s="39">
        <v>43407</v>
      </c>
    </row>
    <row r="124" spans="1:1" x14ac:dyDescent="0.35">
      <c r="A124" s="39">
        <v>43408</v>
      </c>
    </row>
    <row r="125" spans="1:1" x14ac:dyDescent="0.35">
      <c r="A125" s="39">
        <v>43414</v>
      </c>
    </row>
    <row r="126" spans="1:1" x14ac:dyDescent="0.35">
      <c r="A126" s="39">
        <v>43415</v>
      </c>
    </row>
    <row r="127" spans="1:1" x14ac:dyDescent="0.35">
      <c r="A127" s="39">
        <v>43421</v>
      </c>
    </row>
    <row r="128" spans="1:1" x14ac:dyDescent="0.35">
      <c r="A128" s="39">
        <v>43422</v>
      </c>
    </row>
    <row r="129" spans="1:1" x14ac:dyDescent="0.35">
      <c r="A129" s="39">
        <v>43428</v>
      </c>
    </row>
    <row r="130" spans="1:1" x14ac:dyDescent="0.35">
      <c r="A130" s="39">
        <v>43429</v>
      </c>
    </row>
    <row r="131" spans="1:1" x14ac:dyDescent="0.35">
      <c r="A131" s="39">
        <v>43435</v>
      </c>
    </row>
    <row r="132" spans="1:1" x14ac:dyDescent="0.35">
      <c r="A132" s="39">
        <v>43436</v>
      </c>
    </row>
    <row r="133" spans="1:1" x14ac:dyDescent="0.35">
      <c r="A133" s="39">
        <v>43440</v>
      </c>
    </row>
    <row r="134" spans="1:1" x14ac:dyDescent="0.35">
      <c r="A134" s="39">
        <v>43442</v>
      </c>
    </row>
    <row r="135" spans="1:1" x14ac:dyDescent="0.35">
      <c r="A135" s="39">
        <v>43443</v>
      </c>
    </row>
    <row r="136" spans="1:1" x14ac:dyDescent="0.35">
      <c r="A136" s="39">
        <v>43449</v>
      </c>
    </row>
    <row r="137" spans="1:1" x14ac:dyDescent="0.35">
      <c r="A137" s="39">
        <v>43450</v>
      </c>
    </row>
    <row r="138" spans="1:1" x14ac:dyDescent="0.35">
      <c r="A138" s="39">
        <v>43456</v>
      </c>
    </row>
    <row r="139" spans="1:1" x14ac:dyDescent="0.35">
      <c r="A139" s="39">
        <v>43457</v>
      </c>
    </row>
    <row r="140" spans="1:1" x14ac:dyDescent="0.35">
      <c r="A140" s="39">
        <v>43459</v>
      </c>
    </row>
    <row r="141" spans="1:1" x14ac:dyDescent="0.35">
      <c r="A141" s="39">
        <v>43463</v>
      </c>
    </row>
    <row r="142" spans="1:1" x14ac:dyDescent="0.35">
      <c r="A142" s="39">
        <v>43464</v>
      </c>
    </row>
  </sheetData>
  <sheetProtection algorithmName="SHA-512" hashValue="d57qG/q4fuDm6YD/YXzV9/SMDkNf24UqyHcej7b4hnr0jZdLplwNxPCz/vf56hc3lWLT6ZlvoLMdmyaRAHaC2A==" saltValue="J7Ka/AzIkJ4eQ/Cc0S1AWA==" spinCount="100000" sheet="1" objects="1" scenarios="1"/>
  <sortState ref="A5:A142">
    <sortCondition ref="A5:A14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</vt:lpstr>
      <vt:lpstr>Fever Chart</vt:lpstr>
      <vt:lpstr>Festivos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Gonzalvo</dc:creator>
  <cp:lastModifiedBy>Ana Gonzalvo</cp:lastModifiedBy>
  <dcterms:created xsi:type="dcterms:W3CDTF">2018-04-12T07:58:31Z</dcterms:created>
  <dcterms:modified xsi:type="dcterms:W3CDTF">2018-07-11T13:18:16Z</dcterms:modified>
</cp:coreProperties>
</file>